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65" yWindow="-345" windowWidth="15135" windowHeight="13455" tabRatio="855" activeTab="2"/>
  </bookViews>
  <sheets>
    <sheet name="Sumarizace" sheetId="8" r:id="rId1"/>
    <sheet name="Materiál Cesta na Sovětice" sheetId="6" r:id="rId2"/>
    <sheet name="Práce Cesta na Sovětice" sheetId="5" r:id="rId3"/>
  </sheets>
  <definedNames>
    <definedName name="_xlnm.Print_Titles" localSheetId="2">'Práce Cesta na Sovětice'!$7:$7</definedName>
    <definedName name="_xlnm.Print_Area" localSheetId="1">'Materiál Cesta na Sovětice'!$A$1:$G$27</definedName>
    <definedName name="_xlnm.Print_Area" localSheetId="2">'Práce Cesta na Sovětice'!$A$1:$G$28</definedName>
    <definedName name="_xlnm.Print_Area" localSheetId="0">Sumarizace!$A$1:$E$17</definedName>
  </definedNames>
  <calcPr calcId="144525"/>
</workbook>
</file>

<file path=xl/calcChain.xml><?xml version="1.0" encoding="utf-8"?>
<calcChain xmlns="http://schemas.openxmlformats.org/spreadsheetml/2006/main">
  <c r="G23" i="5" l="1"/>
  <c r="G22" i="5"/>
  <c r="G10" i="5" l="1"/>
  <c r="G11" i="5"/>
  <c r="G12" i="5"/>
  <c r="G13" i="5"/>
  <c r="G14" i="5"/>
  <c r="G15" i="5"/>
  <c r="G16" i="5"/>
  <c r="G17" i="5"/>
  <c r="G18" i="5"/>
  <c r="G19" i="5"/>
  <c r="G20" i="5"/>
  <c r="G9" i="5"/>
  <c r="G21" i="5"/>
  <c r="G23" i="6"/>
  <c r="G26" i="6"/>
  <c r="G25" i="6"/>
  <c r="G24" i="6"/>
  <c r="G22" i="6"/>
  <c r="G21" i="6"/>
  <c r="G20" i="6"/>
  <c r="G19" i="6"/>
  <c r="G18" i="6"/>
  <c r="G17" i="6"/>
  <c r="G9" i="6" l="1"/>
  <c r="G25" i="5" l="1"/>
  <c r="G27" i="5" l="1"/>
  <c r="G26" i="5"/>
  <c r="G28" i="5" l="1"/>
  <c r="C14" i="8" s="1"/>
  <c r="G27" i="6"/>
  <c r="C13" i="8" s="1"/>
  <c r="G10" i="6" l="1"/>
  <c r="D14" i="8"/>
  <c r="E14" i="8" s="1"/>
  <c r="G11" i="6" l="1"/>
  <c r="D13" i="8"/>
  <c r="E13" i="8" s="1"/>
  <c r="G12" i="6" l="1"/>
  <c r="C12" i="8" l="1"/>
  <c r="D12" i="8" s="1"/>
  <c r="D15" i="8" s="1"/>
  <c r="D17" i="8" s="1"/>
  <c r="C15" i="8" l="1"/>
  <c r="E12" i="8"/>
  <c r="E15" i="8" s="1"/>
  <c r="E17" i="8" s="1"/>
  <c r="C17" i="8" l="1"/>
</calcChain>
</file>

<file path=xl/sharedStrings.xml><?xml version="1.0" encoding="utf-8"?>
<sst xmlns="http://schemas.openxmlformats.org/spreadsheetml/2006/main" count="172" uniqueCount="116">
  <si>
    <t>t</t>
  </si>
  <si>
    <t>Dřevěné příčky půlené - délka 50 cm, 3ks /listnáč</t>
  </si>
  <si>
    <t>18580-4312</t>
  </si>
  <si>
    <t>Rozměření výsadeb</t>
  </si>
  <si>
    <t>hod</t>
  </si>
  <si>
    <t>18580-2114</t>
  </si>
  <si>
    <t>Doprava rostlin a materiálů</t>
  </si>
  <si>
    <t>Doprava osob</t>
  </si>
  <si>
    <t>Množství</t>
  </si>
  <si>
    <t>Mj</t>
  </si>
  <si>
    <t>Cena/Mj</t>
  </si>
  <si>
    <t>Cena/ks</t>
  </si>
  <si>
    <t xml:space="preserve"> Popis</t>
  </si>
  <si>
    <t>Popis</t>
  </si>
  <si>
    <t>Akce:</t>
  </si>
  <si>
    <t>Datum:</t>
  </si>
  <si>
    <t>Cena celkem</t>
  </si>
  <si>
    <t>m2</t>
  </si>
  <si>
    <t>m3</t>
  </si>
  <si>
    <t>kg</t>
  </si>
  <si>
    <t>číslo</t>
  </si>
  <si>
    <t>Velikost</t>
  </si>
  <si>
    <t>Mezisoučet</t>
  </si>
  <si>
    <t>Ztratné</t>
  </si>
  <si>
    <t xml:space="preserve">                                                                     </t>
  </si>
  <si>
    <t>ks</t>
  </si>
  <si>
    <t>bm</t>
  </si>
  <si>
    <t>l</t>
  </si>
  <si>
    <t>č. položky</t>
  </si>
  <si>
    <t>R</t>
  </si>
  <si>
    <t>suma</t>
  </si>
  <si>
    <t>Ukotvení dřevin třemi kůly při průměru kůlů do 100 mm o délce kůlů přes2 do 3m</t>
  </si>
  <si>
    <t>18421-5133</t>
  </si>
  <si>
    <t>18491-1421</t>
  </si>
  <si>
    <t>Mulčování vysazených rostlin při tl. mulče do 100 mm v rovině nebo na svahu do 1:5, výsadbové mísy</t>
  </si>
  <si>
    <t>18481-3121</t>
  </si>
  <si>
    <t>Ochrana dřevin před okusem zvěří mechanicky v rovině nebo na svahu do 1:5, pletivem, výšky do 2m, vč.nákladů na spojení konců drátů po celé výšce pletiva vč. Donesení pletiva k vybraným stromům na vzdálenost do 50m</t>
  </si>
  <si>
    <t>100ks</t>
  </si>
  <si>
    <t>Ochrana dřevin před okusem zvěří chemicky nátěrem listnatých dřevin, výšky přes 70cm, v rovině nebo na svahu do 1:5</t>
  </si>
  <si>
    <t>18481-3134</t>
  </si>
  <si>
    <t>18585-1121</t>
  </si>
  <si>
    <t>Dovoz vody pro zálivku rostlin na vzdálenost do 1000 m</t>
  </si>
  <si>
    <t xml:space="preserve">Taxon </t>
  </si>
  <si>
    <t>CELKEM ROSTLINNÝ MATERIÁL</t>
  </si>
  <si>
    <t>OSTATNÍ MATERIÁL</t>
  </si>
  <si>
    <t>Výpočet</t>
  </si>
  <si>
    <t>Úvazek 1,8 m á 1 strom, na průřezu plochý</t>
  </si>
  <si>
    <t>Aversol, nátěr proti okusu, 0,006kg/sazenice</t>
  </si>
  <si>
    <t xml:space="preserve"> CELKEM OSTATNÍ MATERIÁL</t>
  </si>
  <si>
    <t>CELKEM PRÁCE</t>
  </si>
  <si>
    <t>ROZPOČET - SUMARIZACE</t>
  </si>
  <si>
    <t>Položka</t>
  </si>
  <si>
    <t>Kč bez DPH</t>
  </si>
  <si>
    <t>DPH 21%</t>
  </si>
  <si>
    <t>Kč CELKEM</t>
  </si>
  <si>
    <t>Rostlinný materiál</t>
  </si>
  <si>
    <t>Ostatní materiál</t>
  </si>
  <si>
    <t>CELKEM</t>
  </si>
  <si>
    <t xml:space="preserve">Ceny uvedené v rozpočtu zahrnují veškeré náklady potřebné k dokončení díla dle technické zprávy a grafických příloh a to  </t>
  </si>
  <si>
    <t>včetně nákladů režijních, dopravy, nákladů na zřízení staveniště,.. Pokud nějaká položka chybí, má se za to,  že je rozpuštěna</t>
  </si>
  <si>
    <t>v ostatních položkách</t>
  </si>
  <si>
    <t>ROZPOČET - ZAHRADNICKÉ PRÁCE</t>
  </si>
  <si>
    <t>Zahradnické práce</t>
  </si>
  <si>
    <t>počet ks</t>
  </si>
  <si>
    <t>Objekt:</t>
  </si>
  <si>
    <t>Revitalizace zeleně v Mikroregionu Nechanicko II.</t>
  </si>
  <si>
    <t>Lokalita:</t>
  </si>
  <si>
    <t>ROZPOČET - ROSTLINNÝ  A OSTATNÍ MATERIÁL</t>
  </si>
  <si>
    <t>NOO</t>
  </si>
  <si>
    <t>Geodetické vytýčení katastrální hranice pozemku v problémových místech výsadby</t>
  </si>
  <si>
    <t>LOKALITA</t>
  </si>
  <si>
    <t>Vzrostlé stromy</t>
  </si>
  <si>
    <t>VÝSADBA VZROSTLÉHO STROMU</t>
  </si>
  <si>
    <t>Tabletové hnojivo ke dřevinám - Silvamix, 40g/ks</t>
  </si>
  <si>
    <t>Jutový pás šíře 30 cm - bandáž kmene –3,5 m á 1 strom</t>
  </si>
  <si>
    <t xml:space="preserve">m2 </t>
  </si>
  <si>
    <t xml:space="preserve">Voda zálivková - zálivka stromů 100 l/ks, opakování 2x </t>
  </si>
  <si>
    <t>Hydrogel pod stromy, 0,3kg/ks</t>
  </si>
  <si>
    <t>Kůly dřevěné, kotvení listnáčů, 3 ks/ks, soustružené kůly, průřez kruh, tl. 6cm, délka 2,5m</t>
  </si>
  <si>
    <t>18410-2115</t>
  </si>
  <si>
    <t>Výsadba dřevin s balem do předem vyhloubené jamky se zalitím, v rovině nebo na svahu do 1:5 při průměru balu přes 500 do 600 mm</t>
  </si>
  <si>
    <t>Hnojení půdy nebo trávníku s rozprostřením nebo s rozdělením hnojiva v rovině nebo na svahu do 1:5 umělým hnojivem s rozdělením k jednotlivým rostlinám - HNOJIVO</t>
  </si>
  <si>
    <t>Hnojení půdy nebo trávníku s rozprostřením nebo s rozdělením hnojiva v rovině nebo na svahu do 1:5 umělým hnojivem s rozdělením k jednotlivým rostlinám - HYDROGEL</t>
  </si>
  <si>
    <t>18450-1122</t>
  </si>
  <si>
    <t>Zhotovení obalu kmene a spodních částí větví stromu z juty v jedné vrstvě na svahu přes 1:5 do 1:2</t>
  </si>
  <si>
    <t>Zalití rostlin vodou přes 20m2, 100l/ks, opakování 2x</t>
  </si>
  <si>
    <t>Pletivo pozinkované, výška 1,8m, 2,2bm/ks</t>
  </si>
  <si>
    <t>Štěpka do stromových mís (vrstva 8 cm - jemná), 1 ks /0,08m3</t>
  </si>
  <si>
    <t>1hod</t>
  </si>
  <si>
    <t>Obec Hněvčeves</t>
  </si>
  <si>
    <t>duben 2019</t>
  </si>
  <si>
    <t>Cesta na Sovětice</t>
  </si>
  <si>
    <t xml:space="preserve">CELKEM </t>
  </si>
  <si>
    <t>Acer campestre</t>
  </si>
  <si>
    <t>Ok 12-14cm, bal, nasazení 2m</t>
  </si>
  <si>
    <t>17ks*0,3kg</t>
  </si>
  <si>
    <t>17ks*0,04kg</t>
  </si>
  <si>
    <t>17ks*3ks</t>
  </si>
  <si>
    <t>17ks*1,8m</t>
  </si>
  <si>
    <t>17ks*3,5m*0,3m</t>
  </si>
  <si>
    <t>17ks*2,2m</t>
  </si>
  <si>
    <t>17ks*0,006kg</t>
  </si>
  <si>
    <t>17ks*0,08m3</t>
  </si>
  <si>
    <t>17ks*100l*2</t>
  </si>
  <si>
    <t>17ks</t>
  </si>
  <si>
    <t>17ks*0,04kg/1000</t>
  </si>
  <si>
    <t>17ks*0,3kg/1000</t>
  </si>
  <si>
    <t>17ks*3,5*0,3m</t>
  </si>
  <si>
    <t>17ks/100</t>
  </si>
  <si>
    <t>17m2</t>
  </si>
  <si>
    <t>17ks*100l*2/1000</t>
  </si>
  <si>
    <t>18310-1115</t>
  </si>
  <si>
    <r>
      <t xml:space="preserve">Hloubení jamek pro vysazování rostlin v hornině 1 až 4 </t>
    </r>
    <r>
      <rPr>
        <u/>
        <sz val="10"/>
        <rFont val="Calibri"/>
        <family val="2"/>
        <charset val="238"/>
        <scheme val="minor"/>
      </rPr>
      <t>bez výměny půdy</t>
    </r>
    <r>
      <rPr>
        <sz val="10"/>
        <rFont val="Calibri"/>
        <family val="2"/>
        <charset val="238"/>
        <scheme val="minor"/>
      </rPr>
      <t xml:space="preserve">, s případným naložením přebytečných výkopků na dopravní prostředek, odvozem na vzdálenost do 20 km a se složením, </t>
    </r>
    <r>
      <rPr>
        <u/>
        <sz val="10"/>
        <rFont val="Calibri"/>
        <family val="2"/>
        <charset val="238"/>
        <scheme val="minor"/>
      </rPr>
      <t>v rovině, nebo na svahu do 1:5</t>
    </r>
    <r>
      <rPr>
        <sz val="10"/>
        <rFont val="Calibri"/>
        <family val="2"/>
        <charset val="238"/>
        <scheme val="minor"/>
      </rPr>
      <t>, objemu přes 0,125 do 0,4 m3</t>
    </r>
  </si>
  <si>
    <r>
      <t xml:space="preserve">Následná péče o stromy </t>
    </r>
    <r>
      <rPr>
        <u/>
        <sz val="9"/>
        <rFont val="Calibri"/>
        <family val="2"/>
        <charset val="238"/>
      </rPr>
      <t>v 1.roce</t>
    </r>
    <r>
      <rPr>
        <sz val="9"/>
        <rFont val="Calibri"/>
        <family val="2"/>
        <charset val="238"/>
      </rPr>
      <t>, zahrnuje: zálivku 50l/ks, 6xročně, dále vypletí výsadbové mísy 1xročně, kotrolu kotvení a obalu kmene, případnou opravu, odstranění poškozených částí dřeviny, případný výchovný řez, nátěr vrchní části kmene a spodních větví Aversolem, cena obsahuje veškerou práci, ale také veškeré nutné materiálové náklady</t>
    </r>
  </si>
  <si>
    <r>
      <t xml:space="preserve">Následná péče o stromy </t>
    </r>
    <r>
      <rPr>
        <u/>
        <sz val="9"/>
        <rFont val="Calibri"/>
        <family val="2"/>
        <charset val="238"/>
      </rPr>
      <t>v 2.roce</t>
    </r>
    <r>
      <rPr>
        <sz val="9"/>
        <rFont val="Calibri"/>
        <family val="2"/>
        <charset val="238"/>
      </rPr>
      <t>, zahrnuje: zálivku 50l/ks, 6xročně, dále vypletí výsadbové mísy 1xročně, kotrolu kotvení a obalu kmene, případnou opravu, odstranění poškozených částí dřeviny, případný výchovný řez, nátěr vrchní části kmene a spodních větví Aversolem, cena obsahuje veškerou práci, ale také veškeré nutné materiálové náklady</t>
    </r>
  </si>
  <si>
    <r>
      <t xml:space="preserve">Následná péče o stromy </t>
    </r>
    <r>
      <rPr>
        <u/>
        <sz val="9"/>
        <rFont val="Calibri"/>
        <family val="2"/>
        <charset val="238"/>
      </rPr>
      <t>v 3.roce</t>
    </r>
    <r>
      <rPr>
        <sz val="9"/>
        <rFont val="Calibri"/>
        <family val="2"/>
        <charset val="238"/>
      </rPr>
      <t>, zahrnuje: zálivku 50l/ks, 6xročně, dále vypletí výsadbové mísy 1xročně, kotrolu kotvení a obalu kmene, případnou opravu, odstranění poškozených částí dřeviny, případný výchovný řez, nátěr vrchní části kmene a spodních větví Aversolem, cena obsahuje veškerou práci, ale také veškeré nutné materiálové náklady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</si>
</sst>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20" x14ac:knownFonts="1">
    <font>
      <sz val="10"/>
      <name val="Arial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b/>
      <u/>
      <sz val="14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9"/>
      <name val="Calibri"/>
      <family val="2"/>
      <charset val="238"/>
    </font>
    <font>
      <u/>
      <sz val="9"/>
      <name val="Calibri"/>
      <family val="2"/>
      <charset val="238"/>
    </font>
    <font>
      <sz val="10"/>
      <name val="Calibri"/>
      <family val="2"/>
      <charset val="238"/>
    </font>
    <font>
      <u/>
      <sz val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1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6" fillId="4" borderId="6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0" xfId="0" applyFont="1"/>
    <xf numFmtId="0" fontId="7" fillId="0" borderId="0" xfId="0" applyFont="1" applyAlignment="1">
      <alignment horizontal="center" vertical="center"/>
    </xf>
    <xf numFmtId="0" fontId="7" fillId="0" borderId="0" xfId="0" applyNumberFormat="1" applyFont="1" applyFill="1" applyAlignment="1" applyProtection="1">
      <alignment horizontal="center" vertical="center"/>
    </xf>
    <xf numFmtId="49" fontId="7" fillId="0" borderId="0" xfId="0" applyNumberFormat="1" applyFont="1" applyFill="1" applyAlignment="1" applyProtection="1">
      <alignment horizontal="center" vertical="center"/>
    </xf>
    <xf numFmtId="0" fontId="8" fillId="0" borderId="0" xfId="0" applyNumberFormat="1" applyFont="1" applyFill="1" applyAlignment="1" applyProtection="1">
      <alignment horizontal="left" vertical="center"/>
    </xf>
    <xf numFmtId="49" fontId="8" fillId="0" borderId="0" xfId="0" applyNumberFormat="1" applyFont="1" applyFill="1" applyAlignment="1" applyProtection="1">
      <alignment horizontal="center" vertical="center"/>
    </xf>
    <xf numFmtId="0" fontId="8" fillId="0" borderId="0" xfId="0" applyNumberFormat="1" applyFont="1" applyFill="1" applyAlignment="1" applyProtection="1">
      <alignment horizontal="center" vertical="center"/>
    </xf>
    <xf numFmtId="0" fontId="8" fillId="0" borderId="0" xfId="0" applyFont="1"/>
    <xf numFmtId="0" fontId="9" fillId="0" borderId="0" xfId="0" applyNumberFormat="1" applyFont="1" applyFill="1" applyAlignment="1" applyProtection="1">
      <alignment vertical="center"/>
    </xf>
    <xf numFmtId="0" fontId="9" fillId="4" borderId="5" xfId="0" applyFont="1" applyFill="1" applyBorder="1" applyAlignment="1">
      <alignment horizontal="center" vertical="top" wrapText="1"/>
    </xf>
    <xf numFmtId="0" fontId="9" fillId="4" borderId="6" xfId="0" applyFont="1" applyFill="1" applyBorder="1" applyAlignment="1">
      <alignment horizontal="center" vertical="top" wrapText="1"/>
    </xf>
    <xf numFmtId="0" fontId="9" fillId="4" borderId="6" xfId="0" applyFont="1" applyFill="1" applyBorder="1" applyAlignment="1">
      <alignment horizontal="center" vertical="center" wrapText="1"/>
    </xf>
    <xf numFmtId="49" fontId="9" fillId="4" borderId="15" xfId="0" applyNumberFormat="1" applyFont="1" applyFill="1" applyBorder="1" applyAlignment="1">
      <alignment horizontal="center" vertical="center"/>
    </xf>
    <xf numFmtId="0" fontId="9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justify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164" fontId="7" fillId="0" borderId="13" xfId="0" applyNumberFormat="1" applyFont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vertical="center" wrapText="1"/>
    </xf>
    <xf numFmtId="164" fontId="9" fillId="4" borderId="7" xfId="0" applyNumberFormat="1" applyFont="1" applyFill="1" applyBorder="1" applyAlignment="1">
      <alignment horizontal="center" vertical="center" wrapText="1"/>
    </xf>
    <xf numFmtId="164" fontId="9" fillId="4" borderId="16" xfId="0" applyNumberFormat="1" applyFont="1" applyFill="1" applyBorder="1" applyAlignment="1">
      <alignment horizontal="center" vertical="center"/>
    </xf>
    <xf numFmtId="0" fontId="10" fillId="0" borderId="0" xfId="0" applyFont="1"/>
    <xf numFmtId="0" fontId="6" fillId="0" borderId="0" xfId="0" applyNumberFormat="1" applyFont="1" applyFill="1" applyAlignment="1" applyProtection="1">
      <alignment vertical="center"/>
    </xf>
    <xf numFmtId="0" fontId="6" fillId="4" borderId="19" xfId="0" applyFont="1" applyFill="1" applyBorder="1" applyAlignment="1">
      <alignment horizontal="center" vertical="top" wrapText="1"/>
    </xf>
    <xf numFmtId="0" fontId="6" fillId="4" borderId="20" xfId="0" applyFont="1" applyFill="1" applyBorder="1" applyAlignment="1">
      <alignment horizontal="center" vertical="top" wrapText="1"/>
    </xf>
    <xf numFmtId="0" fontId="6" fillId="4" borderId="20" xfId="0" applyFont="1" applyFill="1" applyBorder="1" applyAlignment="1">
      <alignment horizontal="center" vertical="center" wrapText="1"/>
    </xf>
    <xf numFmtId="49" fontId="6" fillId="4" borderId="6" xfId="0" applyNumberFormat="1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6" fillId="4" borderId="15" xfId="0" applyFont="1" applyFill="1" applyBorder="1" applyAlignment="1">
      <alignment horizontal="center" vertical="center"/>
    </xf>
    <xf numFmtId="0" fontId="6" fillId="0" borderId="0" xfId="0" applyFont="1"/>
    <xf numFmtId="0" fontId="3" fillId="3" borderId="5" xfId="0" applyFont="1" applyFill="1" applyBorder="1" applyAlignment="1">
      <alignment horizontal="center" vertical="top" wrapText="1"/>
    </xf>
    <xf numFmtId="0" fontId="4" fillId="3" borderId="18" xfId="0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top" wrapText="1"/>
    </xf>
    <xf numFmtId="0" fontId="4" fillId="0" borderId="18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4" fontId="3" fillId="3" borderId="2" xfId="0" applyNumberFormat="1" applyFont="1" applyFill="1" applyBorder="1" applyAlignment="1">
      <alignment horizontal="center" vertical="center"/>
    </xf>
    <xf numFmtId="4" fontId="3" fillId="3" borderId="13" xfId="0" applyNumberFormat="1" applyFont="1" applyFill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top" wrapText="1"/>
    </xf>
    <xf numFmtId="0" fontId="6" fillId="0" borderId="9" xfId="0" applyFont="1" applyBorder="1" applyAlignment="1">
      <alignment vertical="top" wrapText="1"/>
    </xf>
    <xf numFmtId="0" fontId="6" fillId="0" borderId="9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/>
    </xf>
    <xf numFmtId="4" fontId="6" fillId="0" borderId="13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4" fontId="3" fillId="0" borderId="13" xfId="1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6" fillId="4" borderId="10" xfId="0" applyNumberFormat="1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top"/>
    </xf>
    <xf numFmtId="49" fontId="4" fillId="0" borderId="2" xfId="0" applyNumberFormat="1" applyFont="1" applyBorder="1" applyAlignment="1">
      <alignment horizontal="center" vertical="center" wrapText="1"/>
    </xf>
    <xf numFmtId="49" fontId="11" fillId="3" borderId="2" xfId="0" applyNumberFormat="1" applyFont="1" applyFill="1" applyBorder="1" applyAlignment="1">
      <alignment horizontal="center" vertical="center" wrapText="1"/>
    </xf>
    <xf numFmtId="4" fontId="6" fillId="3" borderId="13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 wrapText="1"/>
    </xf>
    <xf numFmtId="4" fontId="6" fillId="3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9" fontId="9" fillId="4" borderId="10" xfId="0" applyNumberFormat="1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>
      <alignment horizontal="center" vertical="center" wrapText="1"/>
    </xf>
    <xf numFmtId="4" fontId="9" fillId="4" borderId="12" xfId="0" applyNumberFormat="1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top" wrapText="1"/>
    </xf>
    <xf numFmtId="0" fontId="9" fillId="4" borderId="7" xfId="0" applyFont="1" applyFill="1" applyBorder="1" applyAlignment="1">
      <alignment vertical="top" wrapText="1"/>
    </xf>
    <xf numFmtId="0" fontId="9" fillId="4" borderId="7" xfId="0" applyFont="1" applyFill="1" applyBorder="1" applyAlignment="1">
      <alignment horizontal="center" vertical="center" wrapText="1"/>
    </xf>
    <xf numFmtId="49" fontId="9" fillId="4" borderId="7" xfId="0" applyNumberFormat="1" applyFont="1" applyFill="1" applyBorder="1" applyAlignment="1">
      <alignment horizontal="center" vertical="center"/>
    </xf>
    <xf numFmtId="4" fontId="9" fillId="4" borderId="7" xfId="0" applyNumberFormat="1" applyFont="1" applyFill="1" applyBorder="1" applyAlignment="1">
      <alignment horizontal="center" vertical="center"/>
    </xf>
    <xf numFmtId="4" fontId="9" fillId="4" borderId="16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6" fillId="4" borderId="10" xfId="0" applyFont="1" applyFill="1" applyBorder="1" applyAlignment="1">
      <alignment horizontal="left" vertical="center" wrapText="1"/>
    </xf>
    <xf numFmtId="49" fontId="11" fillId="4" borderId="10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4" fontId="3" fillId="2" borderId="13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3" fillId="0" borderId="11" xfId="0" applyNumberFormat="1" applyFont="1" applyFill="1" applyBorder="1" applyAlignment="1">
      <alignment horizontal="center" vertical="center" wrapText="1"/>
    </xf>
    <xf numFmtId="4" fontId="3" fillId="0" borderId="14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6" fillId="4" borderId="17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9" fillId="4" borderId="17" xfId="0" applyFont="1" applyFill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left" vertical="center" wrapText="1"/>
    </xf>
    <xf numFmtId="2" fontId="9" fillId="4" borderId="10" xfId="0" applyNumberFormat="1" applyFont="1" applyFill="1" applyBorder="1" applyAlignment="1">
      <alignment horizontal="center" vertical="center" wrapText="1"/>
    </xf>
    <xf numFmtId="2" fontId="14" fillId="4" borderId="10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 applyProtection="1">
      <alignment horizontal="left" vertical="center"/>
    </xf>
    <xf numFmtId="49" fontId="15" fillId="0" borderId="0" xfId="0" applyNumberFormat="1" applyFont="1" applyFill="1" applyAlignment="1" applyProtection="1">
      <alignment horizontal="left" vertical="center"/>
    </xf>
    <xf numFmtId="0" fontId="6" fillId="3" borderId="6" xfId="0" applyFont="1" applyFill="1" applyBorder="1" applyAlignment="1">
      <alignment vertical="top" wrapText="1"/>
    </xf>
    <xf numFmtId="0" fontId="3" fillId="3" borderId="15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49" fontId="6" fillId="4" borderId="6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2" xfId="0" applyFont="1" applyBorder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vertical="center"/>
    </xf>
    <xf numFmtId="0" fontId="7" fillId="4" borderId="3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vertical="center"/>
    </xf>
    <xf numFmtId="49" fontId="9" fillId="4" borderId="7" xfId="0" applyNumberFormat="1" applyFont="1" applyFill="1" applyBorder="1" applyAlignment="1">
      <alignment horizontal="center" vertical="center" wrapText="1"/>
    </xf>
    <xf numFmtId="4" fontId="9" fillId="4" borderId="7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5" fillId="5" borderId="1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left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4" fontId="3" fillId="5" borderId="2" xfId="0" applyNumberFormat="1" applyFont="1" applyFill="1" applyBorder="1" applyAlignment="1">
      <alignment horizontal="center" vertical="center" wrapText="1"/>
    </xf>
    <xf numFmtId="4" fontId="3" fillId="5" borderId="13" xfId="0" applyNumberFormat="1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top"/>
    </xf>
    <xf numFmtId="49" fontId="10" fillId="0" borderId="0" xfId="0" applyNumberFormat="1" applyFont="1" applyFill="1" applyAlignment="1" applyProtection="1">
      <alignment horizontal="left" vertical="center"/>
    </xf>
    <xf numFmtId="0" fontId="9" fillId="3" borderId="22" xfId="0" applyNumberFormat="1" applyFont="1" applyFill="1" applyBorder="1" applyAlignment="1" applyProtection="1">
      <alignment vertical="center"/>
    </xf>
    <xf numFmtId="0" fontId="9" fillId="3" borderId="23" xfId="0" applyNumberFormat="1" applyFont="1" applyFill="1" applyBorder="1" applyAlignment="1" applyProtection="1">
      <alignment vertical="center"/>
    </xf>
    <xf numFmtId="0" fontId="7" fillId="3" borderId="23" xfId="0" applyFont="1" applyFill="1" applyBorder="1" applyAlignment="1">
      <alignment horizontal="center" vertical="center"/>
    </xf>
    <xf numFmtId="0" fontId="7" fillId="3" borderId="24" xfId="0" applyFont="1" applyFill="1" applyBorder="1" applyAlignment="1">
      <alignment horizontal="center" vertical="center"/>
    </xf>
    <xf numFmtId="0" fontId="9" fillId="3" borderId="22" xfId="0" applyFont="1" applyFill="1" applyBorder="1" applyAlignment="1">
      <alignment vertical="center"/>
    </xf>
    <xf numFmtId="0" fontId="9" fillId="3" borderId="23" xfId="0" applyFont="1" applyFill="1" applyBorder="1" applyAlignment="1">
      <alignment vertical="center"/>
    </xf>
    <xf numFmtId="164" fontId="9" fillId="3" borderId="23" xfId="0" applyNumberFormat="1" applyFont="1" applyFill="1" applyBorder="1" applyAlignment="1">
      <alignment horizontal="center" vertical="center"/>
    </xf>
    <xf numFmtId="164" fontId="9" fillId="3" borderId="24" xfId="0" applyNumberFormat="1" applyFont="1" applyFill="1" applyBorder="1" applyAlignment="1">
      <alignment horizontal="center" vertical="center"/>
    </xf>
    <xf numFmtId="0" fontId="16" fillId="0" borderId="21" xfId="0" applyFont="1" applyBorder="1" applyAlignment="1">
      <alignment horizontal="justify" vertical="center" wrapText="1"/>
    </xf>
    <xf numFmtId="0" fontId="18" fillId="0" borderId="16" xfId="0" applyFont="1" applyBorder="1" applyAlignment="1">
      <alignment horizontal="center" wrapText="1"/>
    </xf>
  </cellXfs>
  <cellStyles count="2">
    <cellStyle name="Normální" xfId="0" builtinId="0"/>
    <cellStyle name="Procenta" xfId="1" builtinId="5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zoomScaleNormal="100" workbookViewId="0">
      <selection activeCell="D20" sqref="D20"/>
    </sheetView>
  </sheetViews>
  <sheetFormatPr defaultRowHeight="15" x14ac:dyDescent="0.25"/>
  <cols>
    <col min="1" max="1" width="10.7109375" style="5" customWidth="1"/>
    <col min="2" max="2" width="42.7109375" style="5" customWidth="1"/>
    <col min="3" max="3" width="19.5703125" style="6" customWidth="1"/>
    <col min="4" max="4" width="20.7109375" style="6" customWidth="1"/>
    <col min="5" max="5" width="27" style="6" customWidth="1"/>
    <col min="6" max="6" width="9.140625" style="5"/>
    <col min="7" max="7" width="11.42578125" style="5" bestFit="1" customWidth="1"/>
    <col min="8" max="16384" width="9.140625" style="5"/>
  </cols>
  <sheetData>
    <row r="1" spans="1:5" ht="18.75" x14ac:dyDescent="0.3">
      <c r="B1" s="27" t="s">
        <v>50</v>
      </c>
    </row>
    <row r="2" spans="1:5" ht="14.25" customHeight="1" x14ac:dyDescent="0.25">
      <c r="A2" s="7" t="s">
        <v>14</v>
      </c>
      <c r="B2" s="114" t="s">
        <v>65</v>
      </c>
      <c r="C2" s="8"/>
      <c r="D2" s="7"/>
      <c r="E2" s="7"/>
    </row>
    <row r="3" spans="1:5" ht="14.25" customHeight="1" x14ac:dyDescent="0.25">
      <c r="A3" s="7" t="s">
        <v>64</v>
      </c>
      <c r="B3" s="115" t="s">
        <v>89</v>
      </c>
      <c r="C3" s="8"/>
      <c r="D3" s="7"/>
      <c r="E3" s="7"/>
    </row>
    <row r="4" spans="1:5" ht="15" customHeight="1" x14ac:dyDescent="0.25">
      <c r="A4" s="7" t="s">
        <v>15</v>
      </c>
      <c r="B4" s="114" t="s">
        <v>90</v>
      </c>
      <c r="C4" s="8"/>
      <c r="D4" s="7"/>
      <c r="E4" s="7"/>
    </row>
    <row r="5" spans="1:5" ht="15" customHeight="1" x14ac:dyDescent="0.25">
      <c r="A5" s="7"/>
      <c r="B5" s="8"/>
      <c r="C5" s="8"/>
      <c r="D5" s="7"/>
      <c r="E5" s="7"/>
    </row>
    <row r="6" spans="1:5" s="12" customFormat="1" ht="15" customHeight="1" x14ac:dyDescent="0.25">
      <c r="A6" s="9" t="s">
        <v>58</v>
      </c>
      <c r="B6" s="10"/>
      <c r="C6" s="10"/>
      <c r="D6" s="11"/>
      <c r="E6" s="11"/>
    </row>
    <row r="7" spans="1:5" s="12" customFormat="1" ht="15" customHeight="1" x14ac:dyDescent="0.25">
      <c r="A7" s="9" t="s">
        <v>59</v>
      </c>
      <c r="B7" s="10"/>
      <c r="C7" s="10"/>
      <c r="D7" s="11"/>
      <c r="E7" s="11"/>
    </row>
    <row r="8" spans="1:5" s="12" customFormat="1" ht="15" customHeight="1" x14ac:dyDescent="0.25">
      <c r="A8" s="9" t="s">
        <v>60</v>
      </c>
      <c r="B8" s="10"/>
      <c r="C8" s="10"/>
      <c r="D8" s="11"/>
      <c r="E8" s="11"/>
    </row>
    <row r="9" spans="1:5" ht="15.75" thickBot="1" x14ac:dyDescent="0.3">
      <c r="A9" s="13"/>
    </row>
    <row r="10" spans="1:5" ht="24" customHeight="1" thickBot="1" x14ac:dyDescent="0.3">
      <c r="A10" s="141" t="s">
        <v>70</v>
      </c>
      <c r="B10" s="142" t="s">
        <v>91</v>
      </c>
      <c r="C10" s="143"/>
      <c r="D10" s="143"/>
      <c r="E10" s="144"/>
    </row>
    <row r="11" spans="1:5" s="18" customFormat="1" x14ac:dyDescent="0.25">
      <c r="A11" s="14" t="s">
        <v>20</v>
      </c>
      <c r="B11" s="15" t="s">
        <v>51</v>
      </c>
      <c r="C11" s="16" t="s">
        <v>52</v>
      </c>
      <c r="D11" s="16" t="s">
        <v>53</v>
      </c>
      <c r="E11" s="17" t="s">
        <v>54</v>
      </c>
    </row>
    <row r="12" spans="1:5" ht="30" customHeight="1" x14ac:dyDescent="0.25">
      <c r="A12" s="19">
        <v>1</v>
      </c>
      <c r="B12" s="20" t="s">
        <v>55</v>
      </c>
      <c r="C12" s="21">
        <f>'Materiál Cesta na Sovětice'!G12</f>
        <v>0</v>
      </c>
      <c r="D12" s="21">
        <f>0.21*C12</f>
        <v>0</v>
      </c>
      <c r="E12" s="22">
        <f>C12+D12</f>
        <v>0</v>
      </c>
    </row>
    <row r="13" spans="1:5" ht="30" customHeight="1" x14ac:dyDescent="0.25">
      <c r="A13" s="19">
        <v>2</v>
      </c>
      <c r="B13" s="20" t="s">
        <v>56</v>
      </c>
      <c r="C13" s="21">
        <f>'Materiál Cesta na Sovětice'!G27</f>
        <v>0</v>
      </c>
      <c r="D13" s="21">
        <f>0.21*C13</f>
        <v>0</v>
      </c>
      <c r="E13" s="22">
        <f>C13+D13</f>
        <v>0</v>
      </c>
    </row>
    <row r="14" spans="1:5" ht="31.5" customHeight="1" x14ac:dyDescent="0.25">
      <c r="A14" s="19">
        <v>3</v>
      </c>
      <c r="B14" s="20" t="s">
        <v>62</v>
      </c>
      <c r="C14" s="21">
        <f>'Práce Cesta na Sovětice'!G28</f>
        <v>0</v>
      </c>
      <c r="D14" s="21">
        <f>0.21*C14</f>
        <v>0</v>
      </c>
      <c r="E14" s="22">
        <f>C14+D14</f>
        <v>0</v>
      </c>
    </row>
    <row r="15" spans="1:5" ht="30.75" customHeight="1" thickBot="1" x14ac:dyDescent="0.3">
      <c r="A15" s="23"/>
      <c r="B15" s="24" t="s">
        <v>57</v>
      </c>
      <c r="C15" s="25">
        <f>SUM(C12:C14)</f>
        <v>0</v>
      </c>
      <c r="D15" s="25">
        <f>SUM(D12:D14)</f>
        <v>0</v>
      </c>
      <c r="E15" s="26">
        <f>SUM(E12:E14)</f>
        <v>0</v>
      </c>
    </row>
    <row r="16" spans="1:5" ht="15.75" thickBot="1" x14ac:dyDescent="0.3"/>
    <row r="17" spans="1:5" s="131" customFormat="1" ht="27" customHeight="1" thickBot="1" x14ac:dyDescent="0.25">
      <c r="A17" s="145"/>
      <c r="B17" s="146" t="s">
        <v>92</v>
      </c>
      <c r="C17" s="147">
        <f>C15</f>
        <v>0</v>
      </c>
      <c r="D17" s="147">
        <f>D15</f>
        <v>0</v>
      </c>
      <c r="E17" s="148">
        <f>E15</f>
        <v>0</v>
      </c>
    </row>
  </sheetData>
  <pageMargins left="0.70866141732283472" right="0.70866141732283472" top="0.78740157480314965" bottom="0.78740157480314965" header="0.31496062992125984" footer="0.31496062992125984"/>
  <pageSetup paperSize="9" scale="98" orientation="landscape" r:id="rId1"/>
  <headerFooter>
    <oddHeader>&amp;A</oddHeader>
    <oddFooter>Stránka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opLeftCell="B1" zoomScaleNormal="100" workbookViewId="0">
      <selection activeCell="F27" sqref="F27"/>
    </sheetView>
  </sheetViews>
  <sheetFormatPr defaultRowHeight="12.75" x14ac:dyDescent="0.2"/>
  <cols>
    <col min="1" max="1" width="9.85546875" style="1" customWidth="1"/>
    <col min="2" max="2" width="54.28515625" style="1" customWidth="1"/>
    <col min="3" max="3" width="17.85546875" style="2" customWidth="1"/>
    <col min="4" max="4" width="12.140625" style="2" customWidth="1"/>
    <col min="5" max="5" width="8.7109375" style="2" customWidth="1"/>
    <col min="6" max="6" width="12.42578125" style="2" customWidth="1"/>
    <col min="7" max="7" width="17" style="2" customWidth="1"/>
    <col min="8" max="8" width="9.140625" style="1"/>
    <col min="9" max="9" width="11.42578125" style="1" bestFit="1" customWidth="1"/>
    <col min="10" max="16384" width="9.140625" style="1"/>
  </cols>
  <sheetData>
    <row r="1" spans="1:7" ht="18.75" x14ac:dyDescent="0.3">
      <c r="B1" s="27" t="s">
        <v>67</v>
      </c>
    </row>
    <row r="2" spans="1:7" s="5" customFormat="1" ht="14.25" customHeight="1" x14ac:dyDescent="0.25">
      <c r="A2" s="7" t="s">
        <v>14</v>
      </c>
      <c r="B2" s="114" t="s">
        <v>65</v>
      </c>
      <c r="C2" s="8"/>
      <c r="D2" s="7"/>
      <c r="E2" s="7"/>
      <c r="F2" s="7"/>
      <c r="G2" s="7"/>
    </row>
    <row r="3" spans="1:7" s="5" customFormat="1" ht="14.25" customHeight="1" x14ac:dyDescent="0.25">
      <c r="A3" s="7" t="s">
        <v>64</v>
      </c>
      <c r="B3" s="115" t="s">
        <v>89</v>
      </c>
      <c r="C3" s="8"/>
      <c r="D3" s="7"/>
      <c r="E3" s="7"/>
      <c r="F3" s="7"/>
      <c r="G3" s="7"/>
    </row>
    <row r="4" spans="1:7" s="5" customFormat="1" ht="14.25" customHeight="1" x14ac:dyDescent="0.25">
      <c r="A4" s="7" t="s">
        <v>66</v>
      </c>
      <c r="B4" s="140" t="s">
        <v>91</v>
      </c>
      <c r="C4" s="8"/>
      <c r="D4" s="7"/>
      <c r="E4" s="7"/>
      <c r="F4" s="7"/>
      <c r="G4" s="7"/>
    </row>
    <row r="5" spans="1:7" s="5" customFormat="1" ht="15" customHeight="1" x14ac:dyDescent="0.25">
      <c r="A5" s="7" t="s">
        <v>15</v>
      </c>
      <c r="B5" s="114" t="s">
        <v>90</v>
      </c>
      <c r="C5" s="8"/>
      <c r="D5" s="7"/>
      <c r="E5" s="7"/>
      <c r="F5" s="7"/>
      <c r="G5" s="7"/>
    </row>
    <row r="6" spans="1:7" ht="13.5" thickBot="1" x14ac:dyDescent="0.25">
      <c r="A6" s="28"/>
    </row>
    <row r="7" spans="1:7" s="35" customFormat="1" ht="13.5" thickBot="1" x14ac:dyDescent="0.25">
      <c r="A7" s="29" t="s">
        <v>20</v>
      </c>
      <c r="B7" s="30" t="s">
        <v>42</v>
      </c>
      <c r="C7" s="31" t="s">
        <v>21</v>
      </c>
      <c r="D7" s="3" t="s">
        <v>45</v>
      </c>
      <c r="E7" s="32" t="s">
        <v>63</v>
      </c>
      <c r="F7" s="33" t="s">
        <v>11</v>
      </c>
      <c r="G7" s="34" t="s">
        <v>16</v>
      </c>
    </row>
    <row r="8" spans="1:7" x14ac:dyDescent="0.2">
      <c r="A8" s="36"/>
      <c r="B8" s="116" t="s">
        <v>71</v>
      </c>
      <c r="C8" s="117"/>
      <c r="D8" s="37"/>
      <c r="E8" s="38"/>
      <c r="F8" s="43"/>
      <c r="G8" s="44"/>
    </row>
    <row r="9" spans="1:7" ht="26.25" thickBot="1" x14ac:dyDescent="0.25">
      <c r="A9" s="118">
        <v>1</v>
      </c>
      <c r="B9" s="149" t="s">
        <v>93</v>
      </c>
      <c r="C9" s="150" t="s">
        <v>94</v>
      </c>
      <c r="D9" s="40">
        <v>17</v>
      </c>
      <c r="E9" s="40">
        <v>17</v>
      </c>
      <c r="F9" s="46">
        <v>0</v>
      </c>
      <c r="G9" s="42">
        <f t="shared" ref="G9" si="0">E9*F9</f>
        <v>0</v>
      </c>
    </row>
    <row r="10" spans="1:7" x14ac:dyDescent="0.2">
      <c r="A10" s="47"/>
      <c r="B10" s="48" t="s">
        <v>22</v>
      </c>
      <c r="C10" s="49"/>
      <c r="D10" s="50"/>
      <c r="E10" s="51"/>
      <c r="F10" s="52"/>
      <c r="G10" s="53">
        <f>SUM(G9:G9)</f>
        <v>0</v>
      </c>
    </row>
    <row r="11" spans="1:7" x14ac:dyDescent="0.2">
      <c r="A11" s="39"/>
      <c r="B11" s="54" t="s">
        <v>23</v>
      </c>
      <c r="C11" s="55"/>
      <c r="D11" s="56">
        <v>0.05</v>
      </c>
      <c r="E11" s="41"/>
      <c r="F11" s="46"/>
      <c r="G11" s="57">
        <f>0.05*G10</f>
        <v>0</v>
      </c>
    </row>
    <row r="12" spans="1:7" s="5" customFormat="1" ht="15.75" thickBot="1" x14ac:dyDescent="0.3">
      <c r="A12" s="76"/>
      <c r="B12" s="77" t="s">
        <v>43</v>
      </c>
      <c r="C12" s="78"/>
      <c r="D12" s="78"/>
      <c r="E12" s="79"/>
      <c r="F12" s="80"/>
      <c r="G12" s="81">
        <f>SUM(G10:G11)</f>
        <v>0</v>
      </c>
    </row>
    <row r="13" spans="1:7" ht="13.5" thickBot="1" x14ac:dyDescent="0.25">
      <c r="E13" s="58"/>
    </row>
    <row r="14" spans="1:7" s="121" customFormat="1" x14ac:dyDescent="0.2">
      <c r="A14" s="119" t="s">
        <v>20</v>
      </c>
      <c r="B14" s="33" t="s">
        <v>12</v>
      </c>
      <c r="C14" s="120" t="s">
        <v>9</v>
      </c>
      <c r="D14" s="120" t="s">
        <v>45</v>
      </c>
      <c r="E14" s="3" t="s">
        <v>8</v>
      </c>
      <c r="F14" s="3" t="s">
        <v>10</v>
      </c>
      <c r="G14" s="34" t="s">
        <v>16</v>
      </c>
    </row>
    <row r="15" spans="1:7" s="121" customFormat="1" x14ac:dyDescent="0.2">
      <c r="A15" s="4" t="s">
        <v>24</v>
      </c>
      <c r="B15" s="122" t="s">
        <v>44</v>
      </c>
      <c r="C15" s="123"/>
      <c r="D15" s="123"/>
      <c r="E15" s="50"/>
      <c r="F15" s="50"/>
      <c r="G15" s="124"/>
    </row>
    <row r="16" spans="1:7" s="121" customFormat="1" x14ac:dyDescent="0.2">
      <c r="A16" s="125"/>
      <c r="B16" s="126" t="s">
        <v>72</v>
      </c>
      <c r="C16" s="62"/>
      <c r="D16" s="67"/>
      <c r="E16" s="63"/>
      <c r="F16" s="70"/>
      <c r="G16" s="68"/>
    </row>
    <row r="17" spans="1:7" s="121" customFormat="1" x14ac:dyDescent="0.2">
      <c r="A17" s="4">
        <v>1</v>
      </c>
      <c r="B17" s="139" t="s">
        <v>77</v>
      </c>
      <c r="C17" s="45" t="s">
        <v>19</v>
      </c>
      <c r="D17" s="66" t="s">
        <v>95</v>
      </c>
      <c r="E17" s="64">
        <v>5.0999999999999996</v>
      </c>
      <c r="F17" s="46">
        <v>0</v>
      </c>
      <c r="G17" s="42">
        <f t="shared" ref="G17:G24" si="1">E17*F17</f>
        <v>0</v>
      </c>
    </row>
    <row r="18" spans="1:7" s="121" customFormat="1" x14ac:dyDescent="0.2">
      <c r="A18" s="4">
        <v>2</v>
      </c>
      <c r="B18" s="65" t="s">
        <v>73</v>
      </c>
      <c r="C18" s="45" t="s">
        <v>19</v>
      </c>
      <c r="D18" s="66" t="s">
        <v>96</v>
      </c>
      <c r="E18" s="55">
        <v>0.68</v>
      </c>
      <c r="F18" s="69">
        <v>0</v>
      </c>
      <c r="G18" s="42">
        <f t="shared" si="1"/>
        <v>0</v>
      </c>
    </row>
    <row r="19" spans="1:7" s="121" customFormat="1" ht="25.5" x14ac:dyDescent="0.2">
      <c r="A19" s="4">
        <v>3</v>
      </c>
      <c r="B19" s="54" t="s">
        <v>78</v>
      </c>
      <c r="C19" s="45" t="s">
        <v>25</v>
      </c>
      <c r="D19" s="66" t="s">
        <v>97</v>
      </c>
      <c r="E19" s="55">
        <v>51</v>
      </c>
      <c r="F19" s="71">
        <v>0</v>
      </c>
      <c r="G19" s="42">
        <f t="shared" si="1"/>
        <v>0</v>
      </c>
    </row>
    <row r="20" spans="1:7" s="121" customFormat="1" x14ac:dyDescent="0.2">
      <c r="A20" s="4">
        <v>4</v>
      </c>
      <c r="B20" s="65" t="s">
        <v>1</v>
      </c>
      <c r="C20" s="45" t="s">
        <v>25</v>
      </c>
      <c r="D20" s="66" t="s">
        <v>97</v>
      </c>
      <c r="E20" s="55">
        <v>51</v>
      </c>
      <c r="F20" s="71">
        <v>0</v>
      </c>
      <c r="G20" s="42">
        <f t="shared" si="1"/>
        <v>0</v>
      </c>
    </row>
    <row r="21" spans="1:7" s="121" customFormat="1" x14ac:dyDescent="0.2">
      <c r="A21" s="4">
        <v>5</v>
      </c>
      <c r="B21" s="65" t="s">
        <v>46</v>
      </c>
      <c r="C21" s="45" t="s">
        <v>26</v>
      </c>
      <c r="D21" s="66" t="s">
        <v>98</v>
      </c>
      <c r="E21" s="55">
        <v>30.6</v>
      </c>
      <c r="F21" s="71">
        <v>0</v>
      </c>
      <c r="G21" s="42">
        <f t="shared" si="1"/>
        <v>0</v>
      </c>
    </row>
    <row r="22" spans="1:7" s="121" customFormat="1" ht="25.5" x14ac:dyDescent="0.2">
      <c r="A22" s="4">
        <v>6</v>
      </c>
      <c r="B22" s="65" t="s">
        <v>74</v>
      </c>
      <c r="C22" s="45" t="s">
        <v>75</v>
      </c>
      <c r="D22" s="66" t="s">
        <v>99</v>
      </c>
      <c r="E22" s="55">
        <v>17.850000000000001</v>
      </c>
      <c r="F22" s="71">
        <v>0</v>
      </c>
      <c r="G22" s="42">
        <f t="shared" si="1"/>
        <v>0</v>
      </c>
    </row>
    <row r="23" spans="1:7" x14ac:dyDescent="0.2">
      <c r="A23" s="39">
        <v>7</v>
      </c>
      <c r="B23" s="65" t="s">
        <v>86</v>
      </c>
      <c r="C23" s="45" t="s">
        <v>26</v>
      </c>
      <c r="D23" s="66" t="s">
        <v>100</v>
      </c>
      <c r="E23" s="55">
        <v>37.4</v>
      </c>
      <c r="F23" s="71">
        <v>0</v>
      </c>
      <c r="G23" s="42">
        <f t="shared" si="1"/>
        <v>0</v>
      </c>
    </row>
    <row r="24" spans="1:7" s="121" customFormat="1" x14ac:dyDescent="0.2">
      <c r="A24" s="4">
        <v>8</v>
      </c>
      <c r="B24" s="65" t="s">
        <v>47</v>
      </c>
      <c r="C24" s="45" t="s">
        <v>19</v>
      </c>
      <c r="D24" s="66" t="s">
        <v>101</v>
      </c>
      <c r="E24" s="55">
        <v>0.10199999999999999</v>
      </c>
      <c r="F24" s="71">
        <v>0</v>
      </c>
      <c r="G24" s="42">
        <f t="shared" si="1"/>
        <v>0</v>
      </c>
    </row>
    <row r="25" spans="1:7" s="121" customFormat="1" x14ac:dyDescent="0.2">
      <c r="A25" s="4">
        <v>9</v>
      </c>
      <c r="B25" s="65" t="s">
        <v>87</v>
      </c>
      <c r="C25" s="45" t="s">
        <v>18</v>
      </c>
      <c r="D25" s="66" t="s">
        <v>102</v>
      </c>
      <c r="E25" s="55">
        <v>1.36</v>
      </c>
      <c r="F25" s="71">
        <v>0</v>
      </c>
      <c r="G25" s="42">
        <f>E25*F25</f>
        <v>0</v>
      </c>
    </row>
    <row r="26" spans="1:7" s="121" customFormat="1" x14ac:dyDescent="0.2">
      <c r="A26" s="4">
        <v>10</v>
      </c>
      <c r="B26" s="65" t="s">
        <v>76</v>
      </c>
      <c r="C26" s="45" t="s">
        <v>27</v>
      </c>
      <c r="D26" s="66" t="s">
        <v>103</v>
      </c>
      <c r="E26" s="55">
        <v>3400</v>
      </c>
      <c r="F26" s="69">
        <v>0</v>
      </c>
      <c r="G26" s="42">
        <f>E26*F26</f>
        <v>0</v>
      </c>
    </row>
    <row r="27" spans="1:7" s="131" customFormat="1" ht="15.75" thickBot="1" x14ac:dyDescent="0.25">
      <c r="A27" s="127"/>
      <c r="B27" s="128" t="s">
        <v>48</v>
      </c>
      <c r="C27" s="129"/>
      <c r="D27" s="129"/>
      <c r="E27" s="78"/>
      <c r="F27" s="130"/>
      <c r="G27" s="81">
        <f>SUM(G16:G26)</f>
        <v>0</v>
      </c>
    </row>
  </sheetData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&amp;A</oddHeader>
    <oddFooter>Stránka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abSelected="1" zoomScaleNormal="100" workbookViewId="0">
      <selection activeCell="B24" sqref="B24"/>
    </sheetView>
  </sheetViews>
  <sheetFormatPr defaultRowHeight="12.75" x14ac:dyDescent="0.2"/>
  <cols>
    <col min="1" max="1" width="12.28515625" style="2" customWidth="1"/>
    <col min="2" max="2" width="56.42578125" style="84" customWidth="1"/>
    <col min="3" max="3" width="10.5703125" style="2" customWidth="1"/>
    <col min="4" max="4" width="15" style="82" customWidth="1"/>
    <col min="5" max="5" width="10" style="2" customWidth="1"/>
    <col min="6" max="6" width="11.42578125" style="2" customWidth="1"/>
    <col min="7" max="7" width="11.42578125" style="83" customWidth="1"/>
    <col min="8" max="8" width="17" style="2" customWidth="1"/>
    <col min="9" max="9" width="17" style="83" customWidth="1"/>
    <col min="10" max="10" width="11.42578125" style="1" bestFit="1" customWidth="1"/>
    <col min="11" max="16384" width="9.140625" style="1"/>
  </cols>
  <sheetData>
    <row r="1" spans="1:9" ht="18.75" x14ac:dyDescent="0.2">
      <c r="B1" s="105" t="s">
        <v>61</v>
      </c>
    </row>
    <row r="2" spans="1:9" s="5" customFormat="1" ht="14.25" customHeight="1" x14ac:dyDescent="0.25">
      <c r="A2" s="7" t="s">
        <v>14</v>
      </c>
      <c r="B2" s="114" t="s">
        <v>65</v>
      </c>
      <c r="C2" s="8"/>
      <c r="D2" s="7"/>
      <c r="E2" s="7"/>
      <c r="F2" s="7"/>
      <c r="G2" s="7"/>
    </row>
    <row r="3" spans="1:9" s="5" customFormat="1" ht="14.25" customHeight="1" x14ac:dyDescent="0.25">
      <c r="A3" s="7" t="s">
        <v>64</v>
      </c>
      <c r="B3" s="115" t="s">
        <v>89</v>
      </c>
      <c r="C3" s="8"/>
      <c r="D3" s="7"/>
      <c r="E3" s="7"/>
      <c r="F3" s="7"/>
      <c r="G3" s="7"/>
    </row>
    <row r="4" spans="1:9" s="5" customFormat="1" ht="14.25" customHeight="1" x14ac:dyDescent="0.25">
      <c r="A4" s="7" t="s">
        <v>66</v>
      </c>
      <c r="B4" s="140" t="s">
        <v>91</v>
      </c>
      <c r="C4" s="8"/>
      <c r="D4" s="7"/>
      <c r="E4" s="7"/>
      <c r="F4" s="7"/>
      <c r="G4" s="7"/>
    </row>
    <row r="5" spans="1:9" s="5" customFormat="1" ht="15" customHeight="1" x14ac:dyDescent="0.25">
      <c r="A5" s="7" t="s">
        <v>15</v>
      </c>
      <c r="B5" s="114" t="s">
        <v>90</v>
      </c>
      <c r="C5" s="8"/>
      <c r="D5" s="7"/>
      <c r="E5" s="7"/>
      <c r="F5" s="7"/>
      <c r="G5" s="7"/>
    </row>
    <row r="6" spans="1:9" ht="13.5" thickBot="1" x14ac:dyDescent="0.25"/>
    <row r="7" spans="1:9" ht="13.5" thickBot="1" x14ac:dyDescent="0.25">
      <c r="A7" s="106" t="s">
        <v>28</v>
      </c>
      <c r="B7" s="85" t="s">
        <v>13</v>
      </c>
      <c r="C7" s="59" t="s">
        <v>9</v>
      </c>
      <c r="D7" s="86" t="s">
        <v>45</v>
      </c>
      <c r="E7" s="60" t="s">
        <v>8</v>
      </c>
      <c r="F7" s="60" t="s">
        <v>10</v>
      </c>
      <c r="G7" s="61" t="s">
        <v>16</v>
      </c>
      <c r="H7" s="1"/>
      <c r="I7" s="1"/>
    </row>
    <row r="8" spans="1:9" x14ac:dyDescent="0.2">
      <c r="A8" s="107"/>
      <c r="B8" s="96" t="s">
        <v>72</v>
      </c>
      <c r="C8" s="89"/>
      <c r="D8" s="90"/>
      <c r="E8" s="95"/>
      <c r="F8" s="91"/>
      <c r="G8" s="97"/>
      <c r="H8" s="1"/>
      <c r="I8" s="1"/>
    </row>
    <row r="9" spans="1:9" x14ac:dyDescent="0.2">
      <c r="A9" s="108" t="s">
        <v>29</v>
      </c>
      <c r="B9" s="87" t="s">
        <v>3</v>
      </c>
      <c r="C9" s="55" t="s">
        <v>4</v>
      </c>
      <c r="D9" s="88" t="s">
        <v>88</v>
      </c>
      <c r="E9" s="98">
        <v>1</v>
      </c>
      <c r="F9" s="71">
        <v>0</v>
      </c>
      <c r="G9" s="42">
        <f t="shared" ref="G9:G20" si="0">E9*F9</f>
        <v>0</v>
      </c>
      <c r="H9" s="1"/>
      <c r="I9" s="1"/>
    </row>
    <row r="10" spans="1:9" ht="51" x14ac:dyDescent="0.2">
      <c r="A10" s="108" t="s">
        <v>111</v>
      </c>
      <c r="B10" s="87" t="s">
        <v>112</v>
      </c>
      <c r="C10" s="55" t="s">
        <v>25</v>
      </c>
      <c r="D10" s="88" t="s">
        <v>104</v>
      </c>
      <c r="E10" s="98">
        <v>17</v>
      </c>
      <c r="F10" s="71">
        <v>0</v>
      </c>
      <c r="G10" s="42">
        <f t="shared" si="0"/>
        <v>0</v>
      </c>
      <c r="H10" s="1"/>
      <c r="I10" s="1"/>
    </row>
    <row r="11" spans="1:9" ht="25.5" x14ac:dyDescent="0.2">
      <c r="A11" s="108" t="s">
        <v>79</v>
      </c>
      <c r="B11" s="87" t="s">
        <v>80</v>
      </c>
      <c r="C11" s="55" t="s">
        <v>25</v>
      </c>
      <c r="D11" s="88" t="s">
        <v>104</v>
      </c>
      <c r="E11" s="98">
        <v>17</v>
      </c>
      <c r="F11" s="71">
        <v>0</v>
      </c>
      <c r="G11" s="42">
        <f t="shared" si="0"/>
        <v>0</v>
      </c>
      <c r="H11" s="1"/>
      <c r="I11" s="1"/>
    </row>
    <row r="12" spans="1:9" ht="38.25" x14ac:dyDescent="0.2">
      <c r="A12" s="4" t="s">
        <v>5</v>
      </c>
      <c r="B12" s="87" t="s">
        <v>81</v>
      </c>
      <c r="C12" s="55" t="s">
        <v>0</v>
      </c>
      <c r="D12" s="88" t="s">
        <v>105</v>
      </c>
      <c r="E12" s="98">
        <v>6.8000000000000005E-4</v>
      </c>
      <c r="F12" s="71">
        <v>0</v>
      </c>
      <c r="G12" s="42">
        <f t="shared" si="0"/>
        <v>0</v>
      </c>
      <c r="H12" s="1"/>
      <c r="I12" s="1"/>
    </row>
    <row r="13" spans="1:9" ht="38.25" x14ac:dyDescent="0.2">
      <c r="A13" s="4" t="s">
        <v>5</v>
      </c>
      <c r="B13" s="87" t="s">
        <v>82</v>
      </c>
      <c r="C13" s="55" t="s">
        <v>0</v>
      </c>
      <c r="D13" s="88" t="s">
        <v>106</v>
      </c>
      <c r="E13" s="98">
        <v>5.1000000000000004E-3</v>
      </c>
      <c r="F13" s="71">
        <v>0</v>
      </c>
      <c r="G13" s="42">
        <f t="shared" si="0"/>
        <v>0</v>
      </c>
      <c r="H13" s="1"/>
      <c r="I13" s="1"/>
    </row>
    <row r="14" spans="1:9" ht="25.5" x14ac:dyDescent="0.2">
      <c r="A14" s="4" t="s">
        <v>32</v>
      </c>
      <c r="B14" s="87" t="s">
        <v>31</v>
      </c>
      <c r="C14" s="55" t="s">
        <v>25</v>
      </c>
      <c r="D14" s="88" t="s">
        <v>104</v>
      </c>
      <c r="E14" s="98">
        <v>17</v>
      </c>
      <c r="F14" s="71">
        <v>0</v>
      </c>
      <c r="G14" s="42">
        <f t="shared" si="0"/>
        <v>0</v>
      </c>
      <c r="H14" s="1"/>
      <c r="I14" s="1"/>
    </row>
    <row r="15" spans="1:9" ht="25.5" x14ac:dyDescent="0.2">
      <c r="A15" s="4" t="s">
        <v>83</v>
      </c>
      <c r="B15" s="87" t="s">
        <v>84</v>
      </c>
      <c r="C15" s="55" t="s">
        <v>17</v>
      </c>
      <c r="D15" s="88" t="s">
        <v>107</v>
      </c>
      <c r="E15" s="98">
        <v>17.850000000000001</v>
      </c>
      <c r="F15" s="71">
        <v>0</v>
      </c>
      <c r="G15" s="42">
        <f t="shared" si="0"/>
        <v>0</v>
      </c>
      <c r="H15" s="1"/>
      <c r="I15" s="1"/>
    </row>
    <row r="16" spans="1:9" ht="51" x14ac:dyDescent="0.2">
      <c r="A16" s="4" t="s">
        <v>35</v>
      </c>
      <c r="B16" s="92" t="s">
        <v>36</v>
      </c>
      <c r="C16" s="55" t="s">
        <v>25</v>
      </c>
      <c r="D16" s="88" t="s">
        <v>104</v>
      </c>
      <c r="E16" s="98">
        <v>17</v>
      </c>
      <c r="F16" s="71">
        <v>0</v>
      </c>
      <c r="G16" s="42">
        <f t="shared" si="0"/>
        <v>0</v>
      </c>
      <c r="H16" s="1"/>
      <c r="I16" s="1"/>
    </row>
    <row r="17" spans="1:9" ht="25.5" x14ac:dyDescent="0.2">
      <c r="A17" s="4" t="s">
        <v>39</v>
      </c>
      <c r="B17" s="92" t="s">
        <v>38</v>
      </c>
      <c r="C17" s="55" t="s">
        <v>37</v>
      </c>
      <c r="D17" s="88" t="s">
        <v>108</v>
      </c>
      <c r="E17" s="98">
        <v>0.17</v>
      </c>
      <c r="F17" s="71">
        <v>0</v>
      </c>
      <c r="G17" s="42">
        <f t="shared" si="0"/>
        <v>0</v>
      </c>
      <c r="H17" s="1"/>
      <c r="I17" s="1"/>
    </row>
    <row r="18" spans="1:9" ht="25.5" x14ac:dyDescent="0.2">
      <c r="A18" s="4" t="s">
        <v>33</v>
      </c>
      <c r="B18" s="87" t="s">
        <v>34</v>
      </c>
      <c r="C18" s="55" t="s">
        <v>17</v>
      </c>
      <c r="D18" s="88" t="s">
        <v>109</v>
      </c>
      <c r="E18" s="94">
        <v>17</v>
      </c>
      <c r="F18" s="71">
        <v>0</v>
      </c>
      <c r="G18" s="42">
        <f t="shared" si="0"/>
        <v>0</v>
      </c>
      <c r="H18" s="1"/>
      <c r="I18" s="1"/>
    </row>
    <row r="19" spans="1:9" ht="25.5" x14ac:dyDescent="0.2">
      <c r="A19" s="4" t="s">
        <v>2</v>
      </c>
      <c r="B19" s="87" t="s">
        <v>85</v>
      </c>
      <c r="C19" s="55" t="s">
        <v>18</v>
      </c>
      <c r="D19" s="88" t="s">
        <v>110</v>
      </c>
      <c r="E19" s="98">
        <v>3.4</v>
      </c>
      <c r="F19" s="71">
        <v>0</v>
      </c>
      <c r="G19" s="42">
        <f t="shared" si="0"/>
        <v>0</v>
      </c>
      <c r="H19" s="1"/>
      <c r="I19" s="1"/>
    </row>
    <row r="20" spans="1:9" ht="25.5" x14ac:dyDescent="0.2">
      <c r="A20" s="4" t="s">
        <v>40</v>
      </c>
      <c r="B20" s="87" t="s">
        <v>41</v>
      </c>
      <c r="C20" s="55" t="s">
        <v>18</v>
      </c>
      <c r="D20" s="88" t="s">
        <v>110</v>
      </c>
      <c r="E20" s="55">
        <v>3.4</v>
      </c>
      <c r="F20" s="71">
        <v>0</v>
      </c>
      <c r="G20" s="42">
        <f t="shared" si="0"/>
        <v>0</v>
      </c>
      <c r="H20" s="1"/>
      <c r="I20" s="1"/>
    </row>
    <row r="21" spans="1:9" ht="72" x14ac:dyDescent="0.2">
      <c r="A21" s="132" t="s">
        <v>68</v>
      </c>
      <c r="B21" s="133" t="s">
        <v>113</v>
      </c>
      <c r="C21" s="134" t="s">
        <v>25</v>
      </c>
      <c r="D21" s="135" t="s">
        <v>104</v>
      </c>
      <c r="E21" s="138">
        <v>17</v>
      </c>
      <c r="F21" s="136">
        <v>0</v>
      </c>
      <c r="G21" s="137">
        <f>E21*F21</f>
        <v>0</v>
      </c>
      <c r="H21" s="1"/>
      <c r="I21" s="1"/>
    </row>
    <row r="22" spans="1:9" ht="72" x14ac:dyDescent="0.2">
      <c r="A22" s="132" t="s">
        <v>68</v>
      </c>
      <c r="B22" s="133" t="s">
        <v>114</v>
      </c>
      <c r="C22" s="134" t="s">
        <v>25</v>
      </c>
      <c r="D22" s="135" t="s">
        <v>104</v>
      </c>
      <c r="E22" s="138">
        <v>17</v>
      </c>
      <c r="F22" s="136">
        <v>0</v>
      </c>
      <c r="G22" s="137">
        <f t="shared" ref="G22:G23" si="1">E22*F22</f>
        <v>0</v>
      </c>
      <c r="H22" s="1"/>
      <c r="I22" s="1"/>
    </row>
    <row r="23" spans="1:9" ht="72" x14ac:dyDescent="0.2">
      <c r="A23" s="132" t="s">
        <v>68</v>
      </c>
      <c r="B23" s="133" t="s">
        <v>115</v>
      </c>
      <c r="C23" s="134" t="s">
        <v>25</v>
      </c>
      <c r="D23" s="135" t="s">
        <v>104</v>
      </c>
      <c r="E23" s="138">
        <v>17</v>
      </c>
      <c r="F23" s="136">
        <v>0</v>
      </c>
      <c r="G23" s="137">
        <f t="shared" si="1"/>
        <v>0</v>
      </c>
      <c r="H23" s="1"/>
      <c r="I23" s="1"/>
    </row>
    <row r="24" spans="1:9" x14ac:dyDescent="0.2">
      <c r="A24" s="107"/>
      <c r="B24" s="96"/>
      <c r="C24" s="89"/>
      <c r="D24" s="90"/>
      <c r="E24" s="95"/>
      <c r="F24" s="91"/>
      <c r="G24" s="97"/>
      <c r="H24" s="1"/>
      <c r="I24" s="1"/>
    </row>
    <row r="25" spans="1:9" ht="25.5" x14ac:dyDescent="0.2">
      <c r="A25" s="108" t="s">
        <v>29</v>
      </c>
      <c r="B25" s="92" t="s">
        <v>69</v>
      </c>
      <c r="C25" s="64" t="s">
        <v>30</v>
      </c>
      <c r="D25" s="93">
        <v>1</v>
      </c>
      <c r="E25" s="94">
        <v>1</v>
      </c>
      <c r="F25" s="69">
        <v>0</v>
      </c>
      <c r="G25" s="99">
        <f>E25*F25</f>
        <v>0</v>
      </c>
      <c r="H25" s="1"/>
      <c r="I25" s="1"/>
    </row>
    <row r="26" spans="1:9" x14ac:dyDescent="0.2">
      <c r="A26" s="108" t="s">
        <v>29</v>
      </c>
      <c r="B26" s="92" t="s">
        <v>6</v>
      </c>
      <c r="C26" s="64" t="s">
        <v>30</v>
      </c>
      <c r="D26" s="93">
        <v>1</v>
      </c>
      <c r="E26" s="94">
        <v>1</v>
      </c>
      <c r="F26" s="69">
        <v>0</v>
      </c>
      <c r="G26" s="99">
        <f>E26*F26</f>
        <v>0</v>
      </c>
      <c r="H26" s="1"/>
      <c r="I26" s="1"/>
    </row>
    <row r="27" spans="1:9" ht="13.5" thickBot="1" x14ac:dyDescent="0.25">
      <c r="A27" s="109" t="s">
        <v>29</v>
      </c>
      <c r="B27" s="100" t="s">
        <v>7</v>
      </c>
      <c r="C27" s="101" t="s">
        <v>30</v>
      </c>
      <c r="D27" s="102">
        <v>1</v>
      </c>
      <c r="E27" s="103">
        <v>1</v>
      </c>
      <c r="F27" s="72">
        <v>0</v>
      </c>
      <c r="G27" s="104">
        <f>E27*F27</f>
        <v>0</v>
      </c>
      <c r="H27" s="1"/>
      <c r="I27" s="1"/>
    </row>
    <row r="28" spans="1:9" s="5" customFormat="1" ht="15.75" thickBot="1" x14ac:dyDescent="0.3">
      <c r="A28" s="110"/>
      <c r="B28" s="111" t="s">
        <v>49</v>
      </c>
      <c r="C28" s="112"/>
      <c r="D28" s="113"/>
      <c r="E28" s="73"/>
      <c r="F28" s="74"/>
      <c r="G28" s="75">
        <f>SUM(G8:G27)</f>
        <v>0</v>
      </c>
    </row>
  </sheetData>
  <phoneticPr fontId="2" type="noConversion"/>
  <pageMargins left="0.78740157480314965" right="0.78740157480314965" top="0.98425196850393704" bottom="0.98425196850393704" header="0.51181102362204722" footer="0.51181102362204722"/>
  <pageSetup paperSize="9" orientation="landscape" horizontalDpi="4294967293" r:id="rId1"/>
  <headerFooter alignWithMargins="0">
    <oddHeader>&amp;A</oddHeader>
    <oddFooter>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Sumarizace</vt:lpstr>
      <vt:lpstr>Materiál Cesta na Sovětice</vt:lpstr>
      <vt:lpstr>Práce Cesta na Sovětice</vt:lpstr>
      <vt:lpstr>'Práce Cesta na Sovětice'!Názvy_tisku</vt:lpstr>
      <vt:lpstr>'Materiál Cesta na Sovětice'!Oblast_tisku</vt:lpstr>
      <vt:lpstr>'Práce Cesta na Sovětice'!Oblast_tisku</vt:lpstr>
      <vt:lpstr>Sumarizace!Oblast_tisku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uživatel</cp:lastModifiedBy>
  <cp:lastPrinted>2019-04-09T09:43:50Z</cp:lastPrinted>
  <dcterms:created xsi:type="dcterms:W3CDTF">2007-04-02T13:08:26Z</dcterms:created>
  <dcterms:modified xsi:type="dcterms:W3CDTF">2020-03-04T17:22:01Z</dcterms:modified>
</cp:coreProperties>
</file>